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2012-13" sheetId="3" r:id="rId1"/>
    <sheet name="Notes" sheetId="2" r:id="rId2"/>
  </sheets>
  <calcPr calcId="125725"/>
</workbook>
</file>

<file path=xl/calcChain.xml><?xml version="1.0" encoding="utf-8"?>
<calcChain xmlns="http://schemas.openxmlformats.org/spreadsheetml/2006/main">
  <c r="P26" i="3"/>
  <c r="P25"/>
  <c r="P24"/>
  <c r="P23"/>
  <c r="P22"/>
  <c r="P21"/>
  <c r="P20"/>
  <c r="P19"/>
  <c r="P18"/>
  <c r="O26"/>
  <c r="O25"/>
  <c r="O24"/>
  <c r="O23"/>
  <c r="O22"/>
  <c r="O21"/>
  <c r="O20"/>
  <c r="O19"/>
  <c r="O18"/>
  <c r="O27"/>
  <c r="N27"/>
  <c r="Q26"/>
  <c r="Q25"/>
  <c r="Q24"/>
  <c r="Q23"/>
  <c r="Q22"/>
  <c r="Q21"/>
  <c r="Q20"/>
  <c r="Q19"/>
  <c r="P27"/>
  <c r="Q18"/>
  <c r="Q27" s="1"/>
  <c r="B12"/>
  <c r="B41"/>
  <c r="D11"/>
  <c r="D10"/>
  <c r="D9"/>
  <c r="D8"/>
  <c r="D7"/>
  <c r="D6"/>
  <c r="D5"/>
  <c r="D4"/>
  <c r="D3"/>
  <c r="D2"/>
  <c r="H26" l="1"/>
  <c r="H25"/>
  <c r="H24"/>
  <c r="H23"/>
  <c r="H22"/>
  <c r="H21"/>
  <c r="H20"/>
  <c r="H19"/>
  <c r="H18"/>
  <c r="E40" l="1"/>
  <c r="D26" s="1"/>
  <c r="J26" s="1"/>
  <c r="C40"/>
  <c r="C26" s="1"/>
  <c r="I26" s="1"/>
  <c r="E39"/>
  <c r="D25" s="1"/>
  <c r="J25" s="1"/>
  <c r="C39"/>
  <c r="C25" s="1"/>
  <c r="I25" s="1"/>
  <c r="E38"/>
  <c r="D24" s="1"/>
  <c r="J24" s="1"/>
  <c r="C38"/>
  <c r="C24" s="1"/>
  <c r="I24" s="1"/>
  <c r="E37"/>
  <c r="D23" s="1"/>
  <c r="J23" s="1"/>
  <c r="C37"/>
  <c r="C23" s="1"/>
  <c r="I23" s="1"/>
  <c r="E36"/>
  <c r="D22" s="1"/>
  <c r="J22" s="1"/>
  <c r="C36"/>
  <c r="C22" s="1"/>
  <c r="I22" s="1"/>
  <c r="E35"/>
  <c r="D21" s="1"/>
  <c r="J21" s="1"/>
  <c r="C35"/>
  <c r="C21" s="1"/>
  <c r="I21" s="1"/>
  <c r="E34"/>
  <c r="D20" s="1"/>
  <c r="J20" s="1"/>
  <c r="C34"/>
  <c r="C20" s="1"/>
  <c r="I20" s="1"/>
  <c r="E33"/>
  <c r="D19" s="1"/>
  <c r="J19" s="1"/>
  <c r="C33"/>
  <c r="C19" s="1"/>
  <c r="I19" s="1"/>
  <c r="E32"/>
  <c r="D18" s="1"/>
  <c r="J18" s="1"/>
  <c r="C32"/>
  <c r="C18" s="1"/>
  <c r="I18" s="1"/>
  <c r="B27"/>
  <c r="H27" s="1"/>
  <c r="E26"/>
  <c r="E20"/>
  <c r="E24" l="1"/>
  <c r="K24" s="1"/>
  <c r="D27"/>
  <c r="J27" s="1"/>
  <c r="E22"/>
  <c r="K20"/>
  <c r="K22"/>
  <c r="K26"/>
  <c r="C27"/>
  <c r="I27" s="1"/>
  <c r="E19"/>
  <c r="E21"/>
  <c r="E23"/>
  <c r="E25"/>
  <c r="E18"/>
  <c r="K18" s="1"/>
  <c r="K21" l="1"/>
  <c r="K25"/>
  <c r="K23"/>
  <c r="K19"/>
  <c r="E27"/>
  <c r="K27" s="1"/>
  <c r="C12" l="1"/>
</calcChain>
</file>

<file path=xl/sharedStrings.xml><?xml version="1.0" encoding="utf-8"?>
<sst xmlns="http://schemas.openxmlformats.org/spreadsheetml/2006/main" count="94" uniqueCount="46">
  <si>
    <t>Percent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</si>
  <si>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</si>
  <si>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</si>
  <si>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</si>
  <si>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</si>
  <si>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</si>
  <si>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</si>
  <si>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</si>
  <si>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</si>
  <si>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</si>
  <si>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Baseline</t>
  </si>
  <si>
    <t>Enrollment</t>
  </si>
  <si>
    <t>Volume</t>
  </si>
  <si>
    <t>Total</t>
  </si>
  <si>
    <t>The formula is in the "Campus Staffing and Evening Service for Digital Reference" proposal, which HOPS accepted.</t>
  </si>
  <si>
    <t>(ucdigref.pbworks.com/f/staffing+proposal+for+HOPS+Oct_26_2009.pdf)</t>
  </si>
  <si>
    <t>* Each campus, excepting UCSF, will staff a minimum of four hours each week (two 1-hour shifts, double-staffed).</t>
  </si>
  <si>
    <t>In practice:</t>
  </si>
  <si>
    <t>2 - remove UCSF from enrollment &amp; volume data.</t>
  </si>
  <si>
    <t>4 - Assign each campus 4 hours &amp; subtract from the total.</t>
  </si>
  <si>
    <t>3 - calculate campus percentages for enrollment &amp; volume.</t>
  </si>
  <si>
    <t>Systemwide</t>
  </si>
  <si>
    <t>Change</t>
  </si>
  <si>
    <t>Hours (with decimals)</t>
  </si>
  <si>
    <t>Total**</t>
  </si>
  <si>
    <t>11-12 Volume</t>
  </si>
  <si>
    <t>Spring 2012</t>
  </si>
  <si>
    <t>Fall 2011 Enrollment</t>
  </si>
  <si>
    <t>Recommended Hours</t>
  </si>
  <si>
    <t>12-13 Recommended Hours</t>
  </si>
  <si>
    <t>San Francisco*</t>
  </si>
  <si>
    <t>* San Francisco staffs 2 hours a week but isn't in the base analysis.</t>
  </si>
  <si>
    <t>2012-13 Worksheet**</t>
  </si>
  <si>
    <t>** Numbers subject to rounding error</t>
  </si>
  <si>
    <t>Campus Data***</t>
  </si>
  <si>
    <t>*** Without UCSF</t>
  </si>
  <si>
    <t>UCSF hours were used to reduce the highest campus (UCLA) and fill  rounding errors.</t>
  </si>
  <si>
    <t>* Provide 51 hours of coverage per week (Mondays through Thursdays 10am-9pm; Fridays 10am-5pm).</t>
  </si>
  <si>
    <t>- This accounts for 36 hours of the 102 service hours we are committed to providing.</t>
  </si>
  <si>
    <t>* The remaining 66 hours will be distributed across the campuses, based on volume of use and campus enrollment.</t>
  </si>
  <si>
    <t>- Assign 33 hours to volume &amp; to enrollment</t>
  </si>
  <si>
    <t>1 - Start with 102 staff hours.</t>
  </si>
  <si>
    <t>5 - Multiply enrollment percentage by 33 (hours) for each campus.</t>
  </si>
  <si>
    <t>6 - Multiply volume percentage by 33 (hours) for each campus.</t>
  </si>
  <si>
    <t>- Assuming a minimum of double-staffing for all of these hours, this is a total of 102 staff hours.</t>
  </si>
  <si>
    <t>Close at 7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</si>
</sst>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3" fontId="0" fillId="0" borderId="2" xfId="0" applyNumberFormat="1" applyBorder="1"/>
    <xf numFmtId="9" fontId="0" fillId="0" borderId="2" xfId="0" applyNumberFormat="1" applyBorder="1"/>
    <xf numFmtId="9" fontId="0" fillId="0" borderId="3" xfId="0" applyNumberFormat="1" applyBorder="1"/>
    <xf numFmtId="3" fontId="0" fillId="0" borderId="5" xfId="0" applyNumberFormat="1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1" xfId="0" applyBorder="1"/>
    <xf numFmtId="0" fontId="0" fillId="0" borderId="12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3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/>
    <xf numFmtId="1" fontId="0" fillId="0" borderId="15" xfId="0" applyNumberFormat="1" applyBorder="1"/>
    <xf numFmtId="0" fontId="0" fillId="0" borderId="16" xfId="0" applyFill="1" applyBorder="1"/>
    <xf numFmtId="0" fontId="0" fillId="0" borderId="10" xfId="0" applyFill="1" applyBorder="1"/>
    <xf numFmtId="1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" fontId="0" fillId="3" borderId="5" xfId="0" applyNumberFormat="1" applyFill="1" applyBorder="1"/>
    <xf numFmtId="1" fontId="0" fillId="0" borderId="12" xfId="0" applyNumberFormat="1" applyBorder="1"/>
    <xf numFmtId="1" fontId="0" fillId="0" borderId="5" xfId="0" applyNumberFormat="1" applyFill="1" applyBorder="1"/>
    <xf numFmtId="3" fontId="0" fillId="0" borderId="0" xfId="0" applyNumberFormat="1"/>
    <xf numFmtId="1" fontId="0" fillId="3" borderId="2" xfId="0" applyNumberFormat="1" applyFill="1" applyBorder="1"/>
    <xf numFmtId="1" fontId="0" fillId="3" borderId="1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topLeftCell="B1" workbookViewId="0">
      <selection activeCell="B16" sqref="B16"/>
    </sheetView>
  </sheetViews>
  <sheetFormatPr defaultRowHeight="15"/>
  <cols>
    <col min="1" max="1" width="16.85546875" customWidth="1"/>
    <col min="2" max="2" width="12.5703125" customWidth="1"/>
    <col min="3" max="3" width="13" customWidth="1"/>
    <col min="4" max="4" width="12" customWidth="1"/>
    <col min="5" max="5" width="9.5703125" customWidth="1"/>
    <col min="6" max="6" width="3.140625" customWidth="1"/>
    <col min="7" max="7" width="20.5703125" customWidth="1"/>
    <col min="9" max="9" width="11.5703125" customWidth="1"/>
    <col min="13" max="13" width="14.85546875" customWidth="1"/>
  </cols>
  <sheetData>
    <row r="1" spans="1:4" ht="39">
      <c r="A1" s="29" t="s">
        <v>28</v>
      </c>
      <c r="B1" s="38" t="s">
        <v>29</v>
      </c>
      <c r="C1" s="38" t="s">
        <v>26</v>
      </c>
      <c r="D1" s="37" t="s">
        <v>22</v>
      </c>
    </row>
    <row r="2" spans="1:4">
      <c r="A2" s="3" t="s">
        <v>1</v>
      </c>
      <c r="B2" s="60">
        <v>14.297553339507614</v>
      </c>
      <c r="C2" s="5">
        <v>15</v>
      </c>
      <c r="D2" s="6">
        <f>B2-C2</f>
        <v>-0.70244666049238624</v>
      </c>
    </row>
    <row r="3" spans="1:4">
      <c r="A3" s="7" t="s">
        <v>2</v>
      </c>
      <c r="B3" s="56">
        <v>11.247945763142353</v>
      </c>
      <c r="C3" s="9">
        <v>11</v>
      </c>
      <c r="D3" s="10">
        <f t="shared" ref="D3:D11" si="0">B3-C3</f>
        <v>0.2479457631423525</v>
      </c>
    </row>
    <row r="4" spans="1:4">
      <c r="A4" s="7" t="s">
        <v>3</v>
      </c>
      <c r="B4" s="56">
        <v>13.229724524941437</v>
      </c>
      <c r="C4" s="9">
        <v>13</v>
      </c>
      <c r="D4" s="10">
        <f t="shared" si="0"/>
        <v>0.22972452494143702</v>
      </c>
    </row>
    <row r="5" spans="1:4">
      <c r="A5" s="7" t="s">
        <v>4</v>
      </c>
      <c r="B5" s="56">
        <v>14</v>
      </c>
      <c r="C5" s="9">
        <v>15</v>
      </c>
      <c r="D5" s="10">
        <f t="shared" si="0"/>
        <v>-1</v>
      </c>
    </row>
    <row r="6" spans="1:4">
      <c r="A6" s="7" t="s">
        <v>5</v>
      </c>
      <c r="B6" s="56">
        <v>5.7927017131644742</v>
      </c>
      <c r="C6" s="9">
        <v>5</v>
      </c>
      <c r="D6" s="10">
        <f t="shared" si="0"/>
        <v>0.79270171316447424</v>
      </c>
    </row>
    <row r="7" spans="1:4">
      <c r="A7" s="7" t="s">
        <v>6</v>
      </c>
      <c r="B7" s="56">
        <v>10.583255726770165</v>
      </c>
      <c r="C7" s="9">
        <v>10</v>
      </c>
      <c r="D7" s="10">
        <f t="shared" si="0"/>
        <v>0.58325572677016524</v>
      </c>
    </row>
    <row r="8" spans="1:4">
      <c r="A8" s="7" t="s">
        <v>7</v>
      </c>
      <c r="B8" s="56">
        <v>13.402187736397842</v>
      </c>
      <c r="C8" s="9">
        <v>13</v>
      </c>
      <c r="D8" s="10">
        <f t="shared" si="0"/>
        <v>0.40218773639784189</v>
      </c>
    </row>
    <row r="9" spans="1:4">
      <c r="A9" s="7" t="s">
        <v>30</v>
      </c>
      <c r="B9" s="56">
        <v>2</v>
      </c>
      <c r="C9" s="58">
        <v>2</v>
      </c>
      <c r="D9" s="10">
        <f t="shared" si="0"/>
        <v>0</v>
      </c>
    </row>
    <row r="10" spans="1:4">
      <c r="A10" s="7" t="s">
        <v>8</v>
      </c>
      <c r="B10" s="56">
        <v>9.6257675598711057</v>
      </c>
      <c r="C10" s="9">
        <v>10</v>
      </c>
      <c r="D10" s="10">
        <f t="shared" si="0"/>
        <v>-0.37423244012889434</v>
      </c>
    </row>
    <row r="11" spans="1:4">
      <c r="A11" s="43" t="s">
        <v>9</v>
      </c>
      <c r="B11" s="61">
        <v>7.7833510681932987</v>
      </c>
      <c r="C11" s="44">
        <v>8</v>
      </c>
      <c r="D11" s="14">
        <f t="shared" si="0"/>
        <v>-0.21664893180670131</v>
      </c>
    </row>
    <row r="12" spans="1:4">
      <c r="A12" s="46" t="s">
        <v>13</v>
      </c>
      <c r="B12" s="47">
        <f>SUM(B2:B11)</f>
        <v>101.96248743198829</v>
      </c>
      <c r="C12" s="47">
        <f>SUM(C2:C11)</f>
        <v>102</v>
      </c>
      <c r="D12" s="28"/>
    </row>
    <row r="13" spans="1:4">
      <c r="A13" s="39" t="s">
        <v>31</v>
      </c>
    </row>
    <row r="14" spans="1:4">
      <c r="A14" s="39" t="s">
        <v>36</v>
      </c>
    </row>
    <row r="17" spans="1:17" ht="30">
      <c r="A17" s="29" t="s">
        <v>32</v>
      </c>
      <c r="B17" s="25" t="s">
        <v>10</v>
      </c>
      <c r="C17" s="25" t="s">
        <v>11</v>
      </c>
      <c r="D17" s="25" t="s">
        <v>12</v>
      </c>
      <c r="E17" s="26" t="s">
        <v>24</v>
      </c>
      <c r="G17" s="24" t="s">
        <v>23</v>
      </c>
      <c r="H17" s="25" t="s">
        <v>10</v>
      </c>
      <c r="I17" s="25" t="s">
        <v>11</v>
      </c>
      <c r="J17" s="25" t="s">
        <v>12</v>
      </c>
      <c r="K17" s="26" t="s">
        <v>13</v>
      </c>
      <c r="M17" s="29" t="s">
        <v>45</v>
      </c>
      <c r="N17" s="25" t="s">
        <v>10</v>
      </c>
      <c r="O17" s="25" t="s">
        <v>11</v>
      </c>
      <c r="P17" s="25" t="s">
        <v>12</v>
      </c>
      <c r="Q17" s="26" t="s">
        <v>24</v>
      </c>
    </row>
    <row r="18" spans="1:17">
      <c r="A18" s="3" t="s">
        <v>1</v>
      </c>
      <c r="B18" s="4">
        <v>4</v>
      </c>
      <c r="C18" s="5">
        <f>33*C32</f>
        <v>5.141441965729066</v>
      </c>
      <c r="D18" s="5">
        <f>33*E32</f>
        <v>5.2585531240368102</v>
      </c>
      <c r="E18" s="6">
        <f>SUM(B18:D18)</f>
        <v>14.399995089765875</v>
      </c>
      <c r="G18" s="3" t="s">
        <v>1</v>
      </c>
      <c r="H18" s="5">
        <f>B18</f>
        <v>4</v>
      </c>
      <c r="I18" s="48">
        <f t="shared" ref="I18:I27" si="1">C18</f>
        <v>5.141441965729066</v>
      </c>
      <c r="J18" s="48">
        <f t="shared" ref="J18:J27" si="2">D18</f>
        <v>5.2585531240368102</v>
      </c>
      <c r="K18" s="49">
        <f t="shared" ref="K18:K27" si="3">E18</f>
        <v>14.399995089765875</v>
      </c>
      <c r="M18" s="3" t="s">
        <v>1</v>
      </c>
      <c r="N18" s="4">
        <v>4</v>
      </c>
      <c r="O18" s="9">
        <f>30*C32</f>
        <v>4.6740381506627866</v>
      </c>
      <c r="P18" s="5">
        <f>30*E32</f>
        <v>4.7805028400334644</v>
      </c>
      <c r="Q18" s="6">
        <f>SUM(N18:P18)</f>
        <v>13.454540990696252</v>
      </c>
    </row>
    <row r="19" spans="1:17">
      <c r="A19" s="7" t="s">
        <v>2</v>
      </c>
      <c r="B19" s="8">
        <v>4</v>
      </c>
      <c r="C19" s="9">
        <f t="shared" ref="C19:C26" si="4">33*C33</f>
        <v>4.6451083090850309</v>
      </c>
      <c r="D19" s="9">
        <f t="shared" ref="D19:D26" si="5">33*E33</f>
        <v>2.6953898991678042</v>
      </c>
      <c r="E19" s="10">
        <f t="shared" ref="E19:E26" si="6">SUM(B19:D19)</f>
        <v>11.340498208252836</v>
      </c>
      <c r="G19" s="7" t="s">
        <v>2</v>
      </c>
      <c r="H19" s="9">
        <f t="shared" ref="H19:H27" si="7">B19</f>
        <v>4</v>
      </c>
      <c r="I19" s="50">
        <f t="shared" si="1"/>
        <v>4.6451083090850309</v>
      </c>
      <c r="J19" s="50">
        <f t="shared" si="2"/>
        <v>2.6953898991678042</v>
      </c>
      <c r="K19" s="51">
        <f t="shared" si="3"/>
        <v>11.340498208252836</v>
      </c>
      <c r="M19" s="7" t="s">
        <v>2</v>
      </c>
      <c r="N19" s="8">
        <v>4</v>
      </c>
      <c r="O19" s="9">
        <f t="shared" ref="O19:O26" si="8">30*C33</f>
        <v>4.2228257355318464</v>
      </c>
      <c r="P19" s="5">
        <f t="shared" ref="P19:P26" si="9">30*E33</f>
        <v>2.450354453788913</v>
      </c>
      <c r="Q19" s="10">
        <f t="shared" ref="Q19:Q26" si="10">SUM(N19:P19)</f>
        <v>10.673180189320759</v>
      </c>
    </row>
    <row r="20" spans="1:17">
      <c r="A20" s="7" t="s">
        <v>3</v>
      </c>
      <c r="B20" s="8">
        <v>4</v>
      </c>
      <c r="C20" s="9">
        <f t="shared" si="4"/>
        <v>3.9673973488522472</v>
      </c>
      <c r="D20" s="9">
        <f t="shared" si="5"/>
        <v>5.3413764255206733</v>
      </c>
      <c r="E20" s="10">
        <f t="shared" si="6"/>
        <v>13.30877377437292</v>
      </c>
      <c r="G20" s="7" t="s">
        <v>3</v>
      </c>
      <c r="H20" s="9">
        <f t="shared" si="7"/>
        <v>4</v>
      </c>
      <c r="I20" s="50">
        <f t="shared" si="1"/>
        <v>3.9673973488522472</v>
      </c>
      <c r="J20" s="50">
        <f t="shared" si="2"/>
        <v>5.3413764255206733</v>
      </c>
      <c r="K20" s="51">
        <f t="shared" si="3"/>
        <v>13.30877377437292</v>
      </c>
      <c r="M20" s="7" t="s">
        <v>3</v>
      </c>
      <c r="N20" s="8">
        <v>4</v>
      </c>
      <c r="O20" s="9">
        <f t="shared" si="8"/>
        <v>3.606724862592952</v>
      </c>
      <c r="P20" s="5">
        <f t="shared" si="9"/>
        <v>4.8557967504733393</v>
      </c>
      <c r="Q20" s="10">
        <f t="shared" si="10"/>
        <v>12.46252161306629</v>
      </c>
    </row>
    <row r="21" spans="1:17">
      <c r="A21" s="7" t="s">
        <v>4</v>
      </c>
      <c r="B21" s="8">
        <v>4</v>
      </c>
      <c r="C21" s="9">
        <f t="shared" si="4"/>
        <v>5.7862916262528286</v>
      </c>
      <c r="D21" s="9">
        <f t="shared" si="5"/>
        <v>5.7089956408788689</v>
      </c>
      <c r="E21" s="10">
        <f t="shared" si="6"/>
        <v>15.495287267131697</v>
      </c>
      <c r="G21" s="7" t="s">
        <v>4</v>
      </c>
      <c r="H21" s="9">
        <f t="shared" si="7"/>
        <v>4</v>
      </c>
      <c r="I21" s="50">
        <f t="shared" si="1"/>
        <v>5.7862916262528286</v>
      </c>
      <c r="J21" s="50">
        <f t="shared" si="2"/>
        <v>5.7089956408788689</v>
      </c>
      <c r="K21" s="51">
        <f t="shared" si="3"/>
        <v>15.495287267131697</v>
      </c>
      <c r="M21" s="7" t="s">
        <v>4</v>
      </c>
      <c r="N21" s="8">
        <v>4</v>
      </c>
      <c r="O21" s="9">
        <f t="shared" si="8"/>
        <v>5.260265114775299</v>
      </c>
      <c r="P21" s="5">
        <f t="shared" si="9"/>
        <v>5.1899960371626079</v>
      </c>
      <c r="Q21" s="10">
        <f t="shared" si="10"/>
        <v>14.450261151937907</v>
      </c>
    </row>
    <row r="22" spans="1:17">
      <c r="A22" s="7" t="s">
        <v>5</v>
      </c>
      <c r="B22" s="8">
        <v>4</v>
      </c>
      <c r="C22" s="9">
        <f t="shared" si="4"/>
        <v>0.73945037180730688</v>
      </c>
      <c r="D22" s="9">
        <f t="shared" si="5"/>
        <v>1.0679846770287527</v>
      </c>
      <c r="E22" s="10">
        <f t="shared" si="6"/>
        <v>5.8074350488360587</v>
      </c>
      <c r="G22" s="7" t="s">
        <v>5</v>
      </c>
      <c r="H22" s="9">
        <f t="shared" si="7"/>
        <v>4</v>
      </c>
      <c r="I22" s="50">
        <f t="shared" si="1"/>
        <v>0.73945037180730688</v>
      </c>
      <c r="J22" s="50">
        <f t="shared" si="2"/>
        <v>1.0679846770287527</v>
      </c>
      <c r="K22" s="51">
        <f t="shared" si="3"/>
        <v>5.8074350488360587</v>
      </c>
      <c r="M22" s="7" t="s">
        <v>5</v>
      </c>
      <c r="N22" s="8">
        <v>4</v>
      </c>
      <c r="O22" s="9">
        <f t="shared" si="8"/>
        <v>0.67222761073391535</v>
      </c>
      <c r="P22" s="5">
        <f t="shared" si="9"/>
        <v>0.97089516093522965</v>
      </c>
      <c r="Q22" s="10">
        <f t="shared" si="10"/>
        <v>5.6431227716691446</v>
      </c>
    </row>
    <row r="23" spans="1:17">
      <c r="A23" s="7" t="s">
        <v>6</v>
      </c>
      <c r="B23" s="8">
        <v>4</v>
      </c>
      <c r="C23" s="9">
        <f t="shared" si="4"/>
        <v>2.9809893307468478</v>
      </c>
      <c r="D23" s="9">
        <f t="shared" si="5"/>
        <v>3.6616617498128656</v>
      </c>
      <c r="E23" s="10">
        <f t="shared" si="6"/>
        <v>10.642651080559713</v>
      </c>
      <c r="G23" s="7" t="s">
        <v>6</v>
      </c>
      <c r="H23" s="9">
        <f t="shared" si="7"/>
        <v>4</v>
      </c>
      <c r="I23" s="50">
        <f t="shared" si="1"/>
        <v>2.9809893307468478</v>
      </c>
      <c r="J23" s="50">
        <f t="shared" si="2"/>
        <v>3.6616617498128656</v>
      </c>
      <c r="K23" s="51">
        <f t="shared" si="3"/>
        <v>10.642651080559713</v>
      </c>
      <c r="M23" s="7" t="s">
        <v>6</v>
      </c>
      <c r="N23" s="8">
        <v>4</v>
      </c>
      <c r="O23" s="9">
        <f t="shared" si="8"/>
        <v>2.7099903006789523</v>
      </c>
      <c r="P23" s="5">
        <f t="shared" si="9"/>
        <v>3.3287834089207871</v>
      </c>
      <c r="Q23" s="10">
        <f t="shared" si="10"/>
        <v>10.03877370959974</v>
      </c>
    </row>
    <row r="24" spans="1:17">
      <c r="A24" s="7" t="s">
        <v>7</v>
      </c>
      <c r="B24" s="8">
        <v>4</v>
      </c>
      <c r="C24" s="9">
        <f t="shared" si="4"/>
        <v>4.1715357258325252</v>
      </c>
      <c r="D24" s="9">
        <f t="shared" si="5"/>
        <v>5.3137686583593853</v>
      </c>
      <c r="E24" s="10">
        <f t="shared" si="6"/>
        <v>13.48530438419191</v>
      </c>
      <c r="G24" s="7" t="s">
        <v>7</v>
      </c>
      <c r="H24" s="9">
        <f t="shared" si="7"/>
        <v>4</v>
      </c>
      <c r="I24" s="50">
        <f t="shared" si="1"/>
        <v>4.1715357258325252</v>
      </c>
      <c r="J24" s="50">
        <f t="shared" si="2"/>
        <v>5.3137686583593853</v>
      </c>
      <c r="K24" s="51">
        <f t="shared" si="3"/>
        <v>13.48530438419191</v>
      </c>
      <c r="M24" s="7" t="s">
        <v>7</v>
      </c>
      <c r="N24" s="8">
        <v>4</v>
      </c>
      <c r="O24" s="9">
        <f t="shared" si="8"/>
        <v>3.7923052053022959</v>
      </c>
      <c r="P24" s="5">
        <f t="shared" si="9"/>
        <v>4.8306987803267143</v>
      </c>
      <c r="Q24" s="10">
        <f t="shared" si="10"/>
        <v>12.62300398562901</v>
      </c>
    </row>
    <row r="25" spans="1:17">
      <c r="A25" s="7" t="s">
        <v>8</v>
      </c>
      <c r="B25" s="8">
        <v>4</v>
      </c>
      <c r="C25" s="9">
        <f t="shared" si="4"/>
        <v>3.0848367280956999</v>
      </c>
      <c r="D25" s="9">
        <f t="shared" si="5"/>
        <v>2.6023953150455728</v>
      </c>
      <c r="E25" s="10">
        <f t="shared" si="6"/>
        <v>9.6872320431412735</v>
      </c>
      <c r="G25" s="7" t="s">
        <v>8</v>
      </c>
      <c r="H25" s="9">
        <f t="shared" si="7"/>
        <v>4</v>
      </c>
      <c r="I25" s="50">
        <f t="shared" si="1"/>
        <v>3.0848367280956999</v>
      </c>
      <c r="J25" s="50">
        <f t="shared" si="2"/>
        <v>2.6023953150455728</v>
      </c>
      <c r="K25" s="51">
        <f t="shared" si="3"/>
        <v>9.6872320431412735</v>
      </c>
      <c r="M25" s="7" t="s">
        <v>8</v>
      </c>
      <c r="N25" s="8">
        <v>4</v>
      </c>
      <c r="O25" s="9">
        <f t="shared" si="8"/>
        <v>2.8043970255415451</v>
      </c>
      <c r="P25" s="5">
        <f t="shared" si="9"/>
        <v>2.3658139227687025</v>
      </c>
      <c r="Q25" s="10">
        <f t="shared" si="10"/>
        <v>9.170210948310249</v>
      </c>
    </row>
    <row r="26" spans="1:17">
      <c r="A26" s="11" t="s">
        <v>9</v>
      </c>
      <c r="B26" s="12">
        <v>4</v>
      </c>
      <c r="C26" s="13">
        <f t="shared" si="4"/>
        <v>2.4829485935984481</v>
      </c>
      <c r="D26" s="13">
        <f t="shared" si="5"/>
        <v>1.3498745101492668</v>
      </c>
      <c r="E26" s="14">
        <f t="shared" si="6"/>
        <v>7.8328231037477147</v>
      </c>
      <c r="G26" s="11" t="s">
        <v>9</v>
      </c>
      <c r="H26" s="13">
        <f t="shared" si="7"/>
        <v>4</v>
      </c>
      <c r="I26" s="52">
        <f t="shared" si="1"/>
        <v>2.4829485935984481</v>
      </c>
      <c r="J26" s="52">
        <f t="shared" si="2"/>
        <v>1.3498745101492668</v>
      </c>
      <c r="K26" s="53">
        <f t="shared" si="3"/>
        <v>7.8328231037477147</v>
      </c>
      <c r="M26" s="11" t="s">
        <v>9</v>
      </c>
      <c r="N26" s="12">
        <v>4</v>
      </c>
      <c r="O26" s="9">
        <f t="shared" si="8"/>
        <v>2.2572259941804074</v>
      </c>
      <c r="P26" s="5">
        <f t="shared" si="9"/>
        <v>1.2271586455902426</v>
      </c>
      <c r="Q26" s="14">
        <f t="shared" si="10"/>
        <v>7.4843846397706502</v>
      </c>
    </row>
    <row r="27" spans="1:17">
      <c r="A27" s="32" t="s">
        <v>13</v>
      </c>
      <c r="B27" s="27">
        <f>SUM(B18:B26)</f>
        <v>36</v>
      </c>
      <c r="C27" s="47">
        <f>SUM(C18:C26)</f>
        <v>33</v>
      </c>
      <c r="D27" s="27">
        <f>SUM(D18:D26)</f>
        <v>33</v>
      </c>
      <c r="E27" s="57">
        <f>SUM(E18:E26)</f>
        <v>102</v>
      </c>
      <c r="G27" s="32" t="s">
        <v>13</v>
      </c>
      <c r="H27" s="47">
        <f t="shared" si="7"/>
        <v>36</v>
      </c>
      <c r="I27" s="54">
        <f t="shared" si="1"/>
        <v>33</v>
      </c>
      <c r="J27" s="54">
        <f t="shared" si="2"/>
        <v>33</v>
      </c>
      <c r="K27" s="55">
        <f t="shared" si="3"/>
        <v>102</v>
      </c>
      <c r="M27" s="32" t="s">
        <v>13</v>
      </c>
      <c r="N27" s="27">
        <f>SUM(N18:N26)</f>
        <v>36</v>
      </c>
      <c r="O27" s="47">
        <f>SUM(O18:O26)</f>
        <v>30</v>
      </c>
      <c r="P27" s="27">
        <f>SUM(P18:P26)</f>
        <v>30</v>
      </c>
      <c r="Q27" s="57">
        <f>SUM(Q18:Q26)</f>
        <v>96.000000000000014</v>
      </c>
    </row>
    <row r="28" spans="1:17">
      <c r="A28" s="45" t="s">
        <v>33</v>
      </c>
    </row>
    <row r="29" spans="1:17">
      <c r="A29" s="33"/>
    </row>
    <row r="31" spans="1:17" s="1" customFormat="1" ht="30">
      <c r="A31" s="29" t="s">
        <v>34</v>
      </c>
      <c r="B31" s="30" t="s">
        <v>27</v>
      </c>
      <c r="C31" s="30" t="s">
        <v>0</v>
      </c>
      <c r="D31" s="30" t="s">
        <v>25</v>
      </c>
      <c r="E31" s="31" t="s">
        <v>0</v>
      </c>
    </row>
    <row r="32" spans="1:17">
      <c r="A32" s="3" t="s">
        <v>1</v>
      </c>
      <c r="B32" s="15">
        <v>36142</v>
      </c>
      <c r="C32" s="16">
        <f t="shared" ref="C32:C40" si="11">B32/$B$41</f>
        <v>0.15580127168875957</v>
      </c>
      <c r="D32" s="15">
        <v>3619</v>
      </c>
      <c r="E32" s="17">
        <f t="shared" ref="E32:E40" si="12">D32/$D$41</f>
        <v>0.15935009466778213</v>
      </c>
    </row>
    <row r="33" spans="1:7">
      <c r="A33" s="7" t="s">
        <v>2</v>
      </c>
      <c r="B33" s="18">
        <v>32653</v>
      </c>
      <c r="C33" s="19">
        <f t="shared" si="11"/>
        <v>0.14076085785106154</v>
      </c>
      <c r="D33" s="18">
        <v>1855</v>
      </c>
      <c r="E33" s="20">
        <f t="shared" si="12"/>
        <v>8.1678481792963761E-2</v>
      </c>
    </row>
    <row r="34" spans="1:7">
      <c r="A34" s="7" t="s">
        <v>3</v>
      </c>
      <c r="B34" s="18">
        <v>27889</v>
      </c>
      <c r="C34" s="19">
        <f t="shared" si="11"/>
        <v>0.12022416208643173</v>
      </c>
      <c r="D34" s="18">
        <v>3676</v>
      </c>
      <c r="E34" s="20">
        <f t="shared" si="12"/>
        <v>0.16185989168244463</v>
      </c>
    </row>
    <row r="35" spans="1:7">
      <c r="A35" s="7" t="s">
        <v>4</v>
      </c>
      <c r="B35" s="18">
        <v>40675</v>
      </c>
      <c r="C35" s="19">
        <f t="shared" si="11"/>
        <v>0.17534217049250997</v>
      </c>
      <c r="D35" s="18">
        <v>3929</v>
      </c>
      <c r="E35" s="20">
        <f t="shared" si="12"/>
        <v>0.17299986790542027</v>
      </c>
    </row>
    <row r="36" spans="1:7">
      <c r="A36" s="7" t="s">
        <v>5</v>
      </c>
      <c r="B36" s="18">
        <v>5198</v>
      </c>
      <c r="C36" s="19">
        <f t="shared" si="11"/>
        <v>2.2407587024463844E-2</v>
      </c>
      <c r="D36" s="18">
        <v>735</v>
      </c>
      <c r="E36" s="20">
        <f t="shared" si="12"/>
        <v>3.2363172031174323E-2</v>
      </c>
    </row>
    <row r="37" spans="1:7">
      <c r="A37" s="7" t="s">
        <v>6</v>
      </c>
      <c r="B37" s="18">
        <v>20955</v>
      </c>
      <c r="C37" s="19">
        <f t="shared" si="11"/>
        <v>9.0333010022631749E-2</v>
      </c>
      <c r="D37" s="18">
        <v>2520</v>
      </c>
      <c r="E37" s="20">
        <f t="shared" si="12"/>
        <v>0.11095944696402624</v>
      </c>
    </row>
    <row r="38" spans="1:7">
      <c r="A38" s="7" t="s">
        <v>7</v>
      </c>
      <c r="B38" s="18">
        <v>29324</v>
      </c>
      <c r="C38" s="19">
        <f t="shared" si="11"/>
        <v>0.12641017351007652</v>
      </c>
      <c r="D38" s="18">
        <v>3657</v>
      </c>
      <c r="E38" s="20">
        <f t="shared" si="12"/>
        <v>0.16102329267755713</v>
      </c>
    </row>
    <row r="39" spans="1:7">
      <c r="A39" s="7" t="s">
        <v>8</v>
      </c>
      <c r="B39" s="18">
        <v>21685</v>
      </c>
      <c r="C39" s="19">
        <f t="shared" si="11"/>
        <v>9.3479900851384842E-2</v>
      </c>
      <c r="D39" s="18">
        <v>1791</v>
      </c>
      <c r="E39" s="20">
        <f t="shared" si="12"/>
        <v>7.8860464092290083E-2</v>
      </c>
    </row>
    <row r="40" spans="1:7">
      <c r="A40" s="11" t="s">
        <v>9</v>
      </c>
      <c r="B40" s="21">
        <v>17454</v>
      </c>
      <c r="C40" s="22">
        <f t="shared" si="11"/>
        <v>7.5240866472680246E-2</v>
      </c>
      <c r="D40" s="21">
        <v>929</v>
      </c>
      <c r="E40" s="23">
        <f t="shared" si="12"/>
        <v>4.0905288186341419E-2</v>
      </c>
    </row>
    <row r="41" spans="1:7">
      <c r="A41" s="32" t="s">
        <v>21</v>
      </c>
      <c r="B41" s="34">
        <f>SUM(B32:B40)</f>
        <v>231975</v>
      </c>
      <c r="C41" s="35"/>
      <c r="D41" s="34">
        <v>22711</v>
      </c>
      <c r="E41" s="36"/>
      <c r="G41" s="59"/>
    </row>
    <row r="42" spans="1:7">
      <c r="A42" s="40" t="s">
        <v>35</v>
      </c>
      <c r="B42" s="41"/>
      <c r="C42" s="42"/>
      <c r="D42" s="41"/>
      <c r="E42" s="4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/>
  </sheetViews>
  <sheetFormatPr defaultRowHeight="15"/>
  <cols>
    <col min="1" max="1" width="5.85546875" style="2" customWidth="1"/>
    <col min="2" max="2" width="9.140625" style="2"/>
  </cols>
  <sheetData>
    <row r="1" spans="1:2">
      <c r="A1" s="2" t="s">
        <v>14</v>
      </c>
    </row>
    <row r="2" spans="1:2">
      <c r="B2" s="2" t="s">
        <v>15</v>
      </c>
    </row>
    <row r="4" spans="1:2">
      <c r="A4" s="2" t="s">
        <v>37</v>
      </c>
    </row>
    <row r="5" spans="1:2">
      <c r="B5" s="2" t="s">
        <v>44</v>
      </c>
    </row>
    <row r="6" spans="1:2">
      <c r="A6" s="2" t="s">
        <v>16</v>
      </c>
    </row>
    <row r="7" spans="1:2">
      <c r="B7" s="2" t="s">
        <v>38</v>
      </c>
    </row>
    <row r="8" spans="1:2">
      <c r="A8" s="2" t="s">
        <v>39</v>
      </c>
    </row>
    <row r="9" spans="1:2">
      <c r="B9" s="2" t="s">
        <v>40</v>
      </c>
    </row>
    <row r="12" spans="1:2">
      <c r="A12" s="2" t="s">
        <v>17</v>
      </c>
    </row>
    <row r="13" spans="1:2">
      <c r="B13" s="2" t="s">
        <v>41</v>
      </c>
    </row>
    <row r="14" spans="1:2">
      <c r="B14" s="2" t="s">
        <v>18</v>
      </c>
    </row>
    <row r="15" spans="1:2">
      <c r="B15" s="2" t="s">
        <v>20</v>
      </c>
    </row>
    <row r="16" spans="1:2">
      <c r="B16" s="2" t="s">
        <v>19</v>
      </c>
    </row>
    <row r="17" spans="2:2">
      <c r="B17" s="2" t="s">
        <v>42</v>
      </c>
    </row>
    <row r="18" spans="2:2">
      <c r="B18" s="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2012-13</vt:lpstr>
      <vt:lpstr>Notes</vt:lpstr>
    </vt:vector>
  </TitlesOfParts>
  <Company>UCR Libraries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kfuruta</dc:creator>
  <cp:lastModifiedBy>kfuruta</cp:lastModifiedBy>
  <cp:lastPrinted>2011-07-28T15:08:32Z</cp:lastPrinted>
  <dcterms:created xsi:type="dcterms:W3CDTF">2010-07-06T16:27:35Z</dcterms:created>
  <dcterms:modified xsi:type="dcterms:W3CDTF">2012-09-10T15:48:59Z</dcterms:modified>
</cp:coreProperties>
</file>